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_Verfassung und Vergaberecht\Gemeinderat_Amtsblatt\Daten\Gemeinderat und Protokoll\!Upload Internet\230427\"/>
    </mc:Choice>
  </mc:AlternateContent>
  <bookViews>
    <workbookView xWindow="0" yWindow="0" windowWidth="28800" windowHeight="12304"/>
  </bookViews>
  <sheets>
    <sheet name="Stellplätze Anzahl nach Wohngeb" sheetId="1" r:id="rId1"/>
  </sheets>
  <definedNames>
    <definedName name="_xlnm.Print_Area" localSheetId="0">'Stellplätze Anzahl nach Wohngeb'!$A$1:$J$41</definedName>
    <definedName name="_xlnm.Print_Titles" localSheetId="0">'Stellplätze Anzahl nach Wohngeb'!$1:$1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C23" i="1" l="1"/>
  <c r="I23" i="1"/>
  <c r="H23" i="1"/>
  <c r="G23" i="1"/>
  <c r="F23" i="1"/>
  <c r="E23" i="1"/>
  <c r="C24" i="1" s="1"/>
  <c r="D23" i="1"/>
  <c r="C26" i="1" s="1"/>
  <c r="C25" i="1" l="1"/>
  <c r="B16" i="1"/>
  <c r="B14" i="1" l="1"/>
  <c r="B12" i="1"/>
  <c r="B20" i="1"/>
  <c r="B8" i="1"/>
  <c r="B10" i="1"/>
  <c r="B7" i="1"/>
  <c r="B21" i="1"/>
  <c r="B18" i="1"/>
  <c r="B17" i="1"/>
  <c r="B6" i="1"/>
  <c r="B36" i="1" l="1"/>
  <c r="B34" i="1"/>
  <c r="B15" i="1" l="1"/>
  <c r="B19" i="1" l="1"/>
  <c r="B39" i="1" s="1"/>
</calcChain>
</file>

<file path=xl/sharedStrings.xml><?xml version="1.0" encoding="utf-8"?>
<sst xmlns="http://schemas.openxmlformats.org/spreadsheetml/2006/main" count="43" uniqueCount="40">
  <si>
    <t>KPZ</t>
  </si>
  <si>
    <t>Zone 01</t>
  </si>
  <si>
    <t>Stellplätze</t>
  </si>
  <si>
    <t>Zone 02</t>
  </si>
  <si>
    <t>Zone 03</t>
  </si>
  <si>
    <t>Zone 05</t>
  </si>
  <si>
    <t>Zone 06</t>
  </si>
  <si>
    <t>Zone 07</t>
  </si>
  <si>
    <t>Zone 08</t>
  </si>
  <si>
    <t>Zone 09</t>
  </si>
  <si>
    <t>Zone 10</t>
  </si>
  <si>
    <t>Zone 11</t>
  </si>
  <si>
    <t>Europaplatz</t>
  </si>
  <si>
    <t xml:space="preserve">Grazer Straße </t>
  </si>
  <si>
    <t xml:space="preserve">KPZ Stellplätze-gesamt </t>
  </si>
  <si>
    <t xml:space="preserve">Andritzer Reichsstraße </t>
  </si>
  <si>
    <t>Europaplatz Hotel Daniel</t>
  </si>
  <si>
    <t>Friedhofgasse( Unterführung-E.KPZ)</t>
  </si>
  <si>
    <t xml:space="preserve">Südbahnstraße </t>
  </si>
  <si>
    <t>davon mit LS</t>
  </si>
  <si>
    <t>Zone 03a (Landesstraßen)</t>
  </si>
  <si>
    <t>Zone 05a (Landesstraßen)</t>
  </si>
  <si>
    <t>Zone 06a (Landesstraßen)</t>
  </si>
  <si>
    <t>Zone 07a (Landesstraßen)</t>
  </si>
  <si>
    <t>Zone 08a (Landesstraßen)</t>
  </si>
  <si>
    <t>Zone 09a (Landesstraßen)</t>
  </si>
  <si>
    <t>Zone 11a (Landesstraßen)</t>
  </si>
  <si>
    <t>Stellplatzanzahl Zonen Stellplätze 2022 im Verhältnis zu den AG´s mit Stand 11.04.2023</t>
  </si>
  <si>
    <t>davon AG mit Landesstraßen (LS)</t>
  </si>
  <si>
    <t>In folgenden Kurzparkzonen gibt es keine Ausnahmegenehmigungen:</t>
  </si>
  <si>
    <t>Summe AG Gemeindestraßen insges.:</t>
  </si>
  <si>
    <t>Ausnahmegenehmigungen (AG)</t>
  </si>
  <si>
    <t xml:space="preserve"> Betriebe</t>
  </si>
  <si>
    <t>Bewohner:innen</t>
  </si>
  <si>
    <t>Ärtz:innen</t>
  </si>
  <si>
    <t>Dienstnehmer:innen</t>
  </si>
  <si>
    <t>Summe AG Bewohner:innen:</t>
  </si>
  <si>
    <t>Summe AG Betriebe/Ärzt:innen/Dienstnehmer:innen:</t>
  </si>
  <si>
    <t>AG Fahrende Werkstätten:</t>
  </si>
  <si>
    <t>KPZ Stellplätze mit AG gesamt: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</si>
</sst>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4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4" fillId="2" borderId="5" xfId="0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4" xfId="1" applyNumberFormat="1" applyFont="1" applyBorder="1" applyAlignment="1">
      <alignment horizontal="right"/>
    </xf>
    <xf numFmtId="164" fontId="0" fillId="0" borderId="15" xfId="1" applyNumberFormat="1" applyFont="1" applyBorder="1" applyAlignment="1">
      <alignment horizontal="right"/>
    </xf>
    <xf numFmtId="164" fontId="0" fillId="0" borderId="8" xfId="1" applyNumberFormat="1" applyFont="1" applyBorder="1" applyAlignment="1">
      <alignment horizontal="right"/>
    </xf>
    <xf numFmtId="164" fontId="0" fillId="0" borderId="9" xfId="1" applyNumberFormat="1" applyFont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left"/>
    </xf>
    <xf numFmtId="164" fontId="7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left"/>
    </xf>
    <xf numFmtId="164" fontId="9" fillId="2" borderId="2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right"/>
    </xf>
    <xf numFmtId="164" fontId="9" fillId="0" borderId="12" xfId="1" applyNumberFormat="1" applyFont="1" applyBorder="1" applyAlignment="1">
      <alignment horizontal="right"/>
    </xf>
    <xf numFmtId="164" fontId="9" fillId="0" borderId="15" xfId="1" applyNumberFormat="1" applyFont="1" applyBorder="1" applyAlignment="1">
      <alignment horizontal="right"/>
    </xf>
    <xf numFmtId="164" fontId="9" fillId="0" borderId="9" xfId="1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4" borderId="0" xfId="1" applyNumberFormat="1" applyFont="1" applyFill="1" applyAlignment="1">
      <alignment horizontal="right"/>
    </xf>
    <xf numFmtId="164" fontId="8" fillId="0" borderId="0" xfId="1" applyNumberFormat="1" applyFont="1" applyAlignment="1">
      <alignment horizontal="right"/>
    </xf>
    <xf numFmtId="164" fontId="8" fillId="4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12" fillId="0" borderId="17" xfId="0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10" fillId="0" borderId="12" xfId="1" applyNumberFormat="1" applyFont="1" applyBorder="1" applyAlignment="1">
      <alignment horizontal="right"/>
    </xf>
    <xf numFmtId="164" fontId="10" fillId="0" borderId="15" xfId="1" applyNumberFormat="1" applyFont="1" applyBorder="1" applyAlignment="1">
      <alignment horizontal="right"/>
    </xf>
    <xf numFmtId="164" fontId="10" fillId="0" borderId="9" xfId="1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17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6" fillId="0" borderId="22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20" xfId="0" applyFont="1" applyBorder="1" applyAlignment="1">
      <alignment horizontal="right"/>
    </xf>
    <xf numFmtId="164" fontId="12" fillId="0" borderId="11" xfId="1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3" fontId="8" fillId="4" borderId="17" xfId="0" applyNumberFormat="1" applyFont="1" applyFill="1" applyBorder="1" applyAlignment="1">
      <alignment horizontal="right"/>
    </xf>
    <xf numFmtId="164" fontId="8" fillId="4" borderId="23" xfId="1" applyNumberFormat="1" applyFont="1" applyFill="1" applyBorder="1" applyAlignment="1">
      <alignment horizontal="right"/>
    </xf>
    <xf numFmtId="164" fontId="8" fillId="5" borderId="2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right"/>
    </xf>
    <xf numFmtId="0" fontId="11" fillId="4" borderId="0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85" zoomScaleNormal="85" workbookViewId="0">
      <selection activeCell="F26" sqref="F26"/>
    </sheetView>
  </sheetViews>
  <sheetFormatPr baseColWidth="10" defaultColWidth="11.3984375" defaultRowHeight="14" x14ac:dyDescent="0.3"/>
  <cols>
    <col min="1" max="1" width="35.59765625" style="6" customWidth="1"/>
    <col min="2" max="2" width="19.69921875" style="12" customWidth="1"/>
    <col min="3" max="3" width="15.296875" style="12" customWidth="1"/>
    <col min="4" max="4" width="12.09765625" style="12" customWidth="1"/>
    <col min="5" max="5" width="15.09765625" style="12" customWidth="1"/>
    <col min="6" max="6" width="12.09765625" style="12" bestFit="1" customWidth="1"/>
    <col min="7" max="7" width="9.8984375" style="12" customWidth="1"/>
    <col min="8" max="8" width="12.09765625" style="12" bestFit="1" customWidth="1"/>
    <col min="9" max="9" width="14.69921875" style="12" customWidth="1"/>
    <col min="10" max="10" width="12.09765625" style="12" bestFit="1" customWidth="1"/>
    <col min="11" max="11" width="11.3984375" style="12"/>
    <col min="12" max="12" width="8.09765625" style="12" customWidth="1"/>
    <col min="13" max="16384" width="11.3984375" style="12"/>
  </cols>
  <sheetData>
    <row r="1" spans="1:11" s="35" customFormat="1" ht="23.65" x14ac:dyDescent="0.5">
      <c r="A1" s="68" t="s">
        <v>27</v>
      </c>
      <c r="B1" s="69"/>
      <c r="C1" s="69"/>
      <c r="D1" s="70"/>
      <c r="E1" s="70"/>
      <c r="F1" s="70"/>
      <c r="G1" s="70"/>
      <c r="H1" s="70"/>
      <c r="I1" s="70"/>
    </row>
    <row r="2" spans="1:11" s="14" customFormat="1" ht="24.2" thickBot="1" x14ac:dyDescent="0.55000000000000004">
      <c r="A2" s="8"/>
      <c r="B2" s="13"/>
      <c r="C2" s="13"/>
    </row>
    <row r="3" spans="1:11" s="14" customFormat="1" ht="24.2" thickBot="1" x14ac:dyDescent="0.55000000000000004">
      <c r="A3" s="8"/>
      <c r="B3" s="13"/>
      <c r="C3" s="71" t="s">
        <v>31</v>
      </c>
      <c r="D3" s="72"/>
      <c r="E3" s="73"/>
    </row>
    <row r="4" spans="1:11" s="35" customFormat="1" ht="14.55" thickBot="1" x14ac:dyDescent="0.35">
      <c r="A4" s="36"/>
      <c r="B4" s="37"/>
      <c r="C4" s="64" t="s">
        <v>33</v>
      </c>
      <c r="D4" s="65"/>
      <c r="E4" s="57" t="s">
        <v>32</v>
      </c>
      <c r="F4" s="58"/>
      <c r="G4" s="64" t="s">
        <v>34</v>
      </c>
      <c r="H4" s="65"/>
      <c r="I4" s="64" t="s">
        <v>35</v>
      </c>
      <c r="J4" s="65"/>
    </row>
    <row r="5" spans="1:11" ht="21.5" thickBot="1" x14ac:dyDescent="0.5">
      <c r="A5" s="27" t="s">
        <v>0</v>
      </c>
      <c r="B5" s="15" t="s">
        <v>2</v>
      </c>
      <c r="C5" s="55"/>
      <c r="D5" s="56" t="s">
        <v>19</v>
      </c>
      <c r="E5" s="55"/>
      <c r="F5" s="56" t="s">
        <v>19</v>
      </c>
      <c r="G5" s="55"/>
      <c r="H5" s="56" t="s">
        <v>19</v>
      </c>
      <c r="I5" s="55"/>
      <c r="J5" s="29" t="s">
        <v>19</v>
      </c>
    </row>
    <row r="6" spans="1:11" ht="15.6" x14ac:dyDescent="0.35">
      <c r="A6" s="9" t="s">
        <v>1</v>
      </c>
      <c r="B6" s="40">
        <f>1363-3+1+3+3-1+2+4-1-1-2-2-3-1-5+1-1-2+7-3-1+1+1-2-1-1-1+2-2-3+2</f>
        <v>1354</v>
      </c>
      <c r="C6" s="16">
        <v>712</v>
      </c>
      <c r="D6" s="17"/>
      <c r="E6" s="16">
        <v>182</v>
      </c>
      <c r="F6" s="50"/>
      <c r="G6" s="16">
        <v>4</v>
      </c>
      <c r="H6" s="50"/>
      <c r="I6" s="16"/>
      <c r="J6" s="50"/>
      <c r="K6" s="18"/>
    </row>
    <row r="7" spans="1:11" ht="15.6" x14ac:dyDescent="0.35">
      <c r="A7" s="9" t="s">
        <v>3</v>
      </c>
      <c r="B7" s="40">
        <f>1233-12-4-12+1-3-2+1-3-1-1+1-2+6-2-1-5-3+5-15-1-42-7-3-4-1+1-2-1+3-4-9-6+7-1-2-1-6-1-3</f>
        <v>1098</v>
      </c>
      <c r="C7" s="16">
        <v>999</v>
      </c>
      <c r="D7" s="17"/>
      <c r="E7" s="16">
        <v>57</v>
      </c>
      <c r="F7" s="50"/>
      <c r="G7" s="16">
        <v>2</v>
      </c>
      <c r="H7" s="50"/>
      <c r="I7" s="16"/>
      <c r="J7" s="50"/>
      <c r="K7" s="18"/>
    </row>
    <row r="8" spans="1:11" ht="15.6" x14ac:dyDescent="0.35">
      <c r="A8" s="9" t="s">
        <v>4</v>
      </c>
      <c r="B8" s="40">
        <f>1426-1-1-1-7+3-2-50-23-4-9+1+1+3-6-1-9-2-1-1-7+4-1-2-1-1-1</f>
        <v>1307</v>
      </c>
      <c r="C8" s="16">
        <v>1354</v>
      </c>
      <c r="D8" s="17"/>
      <c r="E8" s="16">
        <v>18</v>
      </c>
      <c r="F8" s="50"/>
      <c r="G8" s="16"/>
      <c r="H8" s="50"/>
      <c r="I8" s="16">
        <v>6</v>
      </c>
      <c r="J8" s="50"/>
      <c r="K8" s="18"/>
    </row>
    <row r="9" spans="1:11" ht="15.6" x14ac:dyDescent="0.35">
      <c r="A9" s="9" t="s">
        <v>20</v>
      </c>
      <c r="B9" s="40">
        <v>52</v>
      </c>
      <c r="C9" s="16"/>
      <c r="D9" s="17">
        <v>57</v>
      </c>
      <c r="E9" s="16"/>
      <c r="F9" s="50">
        <v>3</v>
      </c>
      <c r="G9" s="16"/>
      <c r="H9" s="50"/>
      <c r="I9" s="16"/>
      <c r="J9" s="50"/>
      <c r="K9" s="18"/>
    </row>
    <row r="10" spans="1:11" ht="15.6" x14ac:dyDescent="0.35">
      <c r="A10" s="9" t="s">
        <v>5</v>
      </c>
      <c r="B10" s="40">
        <f>2507-1-1-1-1-5-1-2-16-1</f>
        <v>2478</v>
      </c>
      <c r="C10" s="16">
        <v>2543</v>
      </c>
      <c r="D10" s="17"/>
      <c r="E10" s="16">
        <v>62</v>
      </c>
      <c r="F10" s="50"/>
      <c r="G10" s="16">
        <v>4</v>
      </c>
      <c r="H10" s="50"/>
      <c r="I10" s="16">
        <v>5</v>
      </c>
      <c r="J10" s="50"/>
      <c r="K10" s="18"/>
    </row>
    <row r="11" spans="1:11" ht="15.6" x14ac:dyDescent="0.35">
      <c r="A11" s="9" t="s">
        <v>21</v>
      </c>
      <c r="B11" s="40">
        <v>37</v>
      </c>
      <c r="C11" s="16"/>
      <c r="D11" s="17">
        <v>52</v>
      </c>
      <c r="E11" s="16"/>
      <c r="F11" s="50">
        <v>4</v>
      </c>
      <c r="G11" s="16"/>
      <c r="H11" s="50">
        <v>1</v>
      </c>
      <c r="I11" s="16"/>
      <c r="J11" s="50"/>
      <c r="K11" s="18"/>
    </row>
    <row r="12" spans="1:11" ht="15.6" x14ac:dyDescent="0.35">
      <c r="A12" s="9" t="s">
        <v>6</v>
      </c>
      <c r="B12" s="40">
        <f>1647+1-2+1-5-3+5-1+1-1-1-5+2+2-1-2-1-6-2+2-1-15+3+1-1</f>
        <v>1618</v>
      </c>
      <c r="C12" s="59">
        <v>1693</v>
      </c>
      <c r="D12" s="17"/>
      <c r="E12" s="16">
        <v>59</v>
      </c>
      <c r="F12" s="50"/>
      <c r="G12" s="16">
        <v>5</v>
      </c>
      <c r="H12" s="50"/>
      <c r="I12" s="16">
        <v>2</v>
      </c>
      <c r="J12" s="50"/>
      <c r="K12" s="18"/>
    </row>
    <row r="13" spans="1:11" ht="15.6" x14ac:dyDescent="0.35">
      <c r="A13" s="9" t="s">
        <v>22</v>
      </c>
      <c r="B13" s="40">
        <v>6</v>
      </c>
      <c r="C13" s="16"/>
      <c r="D13" s="17">
        <v>24</v>
      </c>
      <c r="E13" s="16"/>
      <c r="F13" s="50">
        <v>7</v>
      </c>
      <c r="G13" s="16"/>
      <c r="H13" s="50"/>
      <c r="I13" s="16"/>
      <c r="J13" s="50"/>
      <c r="K13" s="18"/>
    </row>
    <row r="14" spans="1:11" ht="15.6" x14ac:dyDescent="0.35">
      <c r="A14" s="9" t="s">
        <v>7</v>
      </c>
      <c r="B14" s="40">
        <f>1540-79-2-5+5-8-2-26+6-2+1-1-3-1-1-2+1+1-1-1-1-1-13-2-1-1+1+4-1</f>
        <v>1405</v>
      </c>
      <c r="C14" s="16">
        <v>1279</v>
      </c>
      <c r="D14" s="17"/>
      <c r="E14" s="16">
        <v>85</v>
      </c>
      <c r="F14" s="50"/>
      <c r="G14" s="16">
        <v>15</v>
      </c>
      <c r="H14" s="50"/>
      <c r="I14" s="16">
        <v>5</v>
      </c>
      <c r="J14" s="50"/>
      <c r="K14" s="18"/>
    </row>
    <row r="15" spans="1:11" ht="15.6" x14ac:dyDescent="0.35">
      <c r="A15" s="9" t="s">
        <v>23</v>
      </c>
      <c r="B15" s="40">
        <f>33-1</f>
        <v>32</v>
      </c>
      <c r="C15" s="16"/>
      <c r="D15" s="17">
        <v>106</v>
      </c>
      <c r="E15" s="16"/>
      <c r="F15" s="50">
        <v>29</v>
      </c>
      <c r="G15" s="16"/>
      <c r="H15" s="50">
        <v>7</v>
      </c>
      <c r="I15" s="16"/>
      <c r="J15" s="50"/>
      <c r="K15" s="18"/>
    </row>
    <row r="16" spans="1:11" ht="15.6" x14ac:dyDescent="0.35">
      <c r="A16" s="9" t="s">
        <v>8</v>
      </c>
      <c r="B16" s="40">
        <f>1564-1+1+1-1-2-2-2-1-2+1+1+2-3</f>
        <v>1556</v>
      </c>
      <c r="C16" s="16">
        <v>1619</v>
      </c>
      <c r="D16" s="17"/>
      <c r="E16" s="16">
        <v>97</v>
      </c>
      <c r="F16" s="50"/>
      <c r="G16" s="16">
        <v>7</v>
      </c>
      <c r="H16" s="50"/>
      <c r="I16" s="16"/>
      <c r="J16" s="50"/>
      <c r="K16" s="18"/>
    </row>
    <row r="17" spans="1:13" ht="15.6" x14ac:dyDescent="0.35">
      <c r="A17" s="9" t="s">
        <v>24</v>
      </c>
      <c r="B17" s="40">
        <f>197-2-2</f>
        <v>193</v>
      </c>
      <c r="C17" s="16"/>
      <c r="D17" s="17">
        <v>278</v>
      </c>
      <c r="E17" s="16"/>
      <c r="F17" s="50">
        <v>50</v>
      </c>
      <c r="G17" s="16"/>
      <c r="H17" s="50">
        <v>5</v>
      </c>
      <c r="I17" s="16"/>
      <c r="J17" s="50"/>
      <c r="K17" s="18"/>
    </row>
    <row r="18" spans="1:13" ht="15.6" x14ac:dyDescent="0.35">
      <c r="A18" s="9" t="s">
        <v>9</v>
      </c>
      <c r="B18" s="40">
        <f>1586-9-2+3-2+2+20+1-3-2-1-2-3-2-3</f>
        <v>1583</v>
      </c>
      <c r="C18" s="16">
        <v>1274</v>
      </c>
      <c r="D18" s="17"/>
      <c r="E18" s="16">
        <v>42</v>
      </c>
      <c r="F18" s="50"/>
      <c r="G18" s="16">
        <v>9</v>
      </c>
      <c r="H18" s="50"/>
      <c r="I18" s="16"/>
      <c r="J18" s="50"/>
      <c r="K18" s="18"/>
    </row>
    <row r="19" spans="1:13" ht="15.6" x14ac:dyDescent="0.35">
      <c r="A19" s="9" t="s">
        <v>25</v>
      </c>
      <c r="B19" s="40">
        <f>76+2</f>
        <v>78</v>
      </c>
      <c r="C19" s="16"/>
      <c r="D19" s="17">
        <v>45</v>
      </c>
      <c r="E19" s="16"/>
      <c r="F19" s="50">
        <v>9</v>
      </c>
      <c r="G19" s="16"/>
      <c r="H19" s="50"/>
      <c r="I19" s="16"/>
      <c r="J19" s="50"/>
      <c r="K19" s="18"/>
    </row>
    <row r="20" spans="1:13" ht="15.6" x14ac:dyDescent="0.35">
      <c r="A20" s="9" t="s">
        <v>10</v>
      </c>
      <c r="B20" s="40">
        <f>980-21-5-1-2+3-3-1-1-1+1</f>
        <v>949</v>
      </c>
      <c r="C20" s="16">
        <v>703</v>
      </c>
      <c r="D20" s="17"/>
      <c r="E20" s="16">
        <v>16</v>
      </c>
      <c r="F20" s="50"/>
      <c r="G20" s="16">
        <v>1</v>
      </c>
      <c r="H20" s="50"/>
      <c r="I20" s="16">
        <v>3</v>
      </c>
      <c r="J20" s="50"/>
      <c r="K20" s="18"/>
    </row>
    <row r="21" spans="1:13" ht="15.6" x14ac:dyDescent="0.35">
      <c r="A21" s="10" t="s">
        <v>11</v>
      </c>
      <c r="B21" s="41">
        <f>637-9-1-2-3-1-13-1+8</f>
        <v>615</v>
      </c>
      <c r="C21" s="19">
        <v>496</v>
      </c>
      <c r="D21" s="20"/>
      <c r="E21" s="19">
        <v>19</v>
      </c>
      <c r="F21" s="51"/>
      <c r="G21" s="19"/>
      <c r="H21" s="51"/>
      <c r="I21" s="19"/>
      <c r="J21" s="51"/>
      <c r="K21" s="18"/>
    </row>
    <row r="22" spans="1:13" ht="16.149999999999999" thickBot="1" x14ac:dyDescent="0.4">
      <c r="A22" s="11" t="s">
        <v>26</v>
      </c>
      <c r="B22" s="42">
        <v>20</v>
      </c>
      <c r="C22" s="21"/>
      <c r="D22" s="22">
        <v>11</v>
      </c>
      <c r="E22" s="21"/>
      <c r="F22" s="52">
        <v>4</v>
      </c>
      <c r="G22" s="21"/>
      <c r="H22" s="52"/>
      <c r="I22" s="21"/>
      <c r="J22" s="52"/>
      <c r="K22" s="18"/>
    </row>
    <row r="23" spans="1:13" s="37" customFormat="1" x14ac:dyDescent="0.3">
      <c r="A23" s="43" t="s">
        <v>36</v>
      </c>
      <c r="C23" s="62">
        <f t="shared" ref="C23:I23" si="0">SUM(C6:C22)</f>
        <v>12672</v>
      </c>
      <c r="D23" s="49">
        <f t="shared" si="0"/>
        <v>573</v>
      </c>
      <c r="E23" s="44">
        <f t="shared" si="0"/>
        <v>637</v>
      </c>
      <c r="F23" s="49">
        <f t="shared" si="0"/>
        <v>106</v>
      </c>
      <c r="G23" s="46">
        <f t="shared" si="0"/>
        <v>47</v>
      </c>
      <c r="H23" s="49">
        <f t="shared" si="0"/>
        <v>13</v>
      </c>
      <c r="I23" s="44">
        <f t="shared" si="0"/>
        <v>21</v>
      </c>
      <c r="J23" s="53"/>
      <c r="K23" s="45"/>
      <c r="L23" s="45"/>
      <c r="M23" s="47"/>
    </row>
    <row r="24" spans="1:13" s="35" customFormat="1" x14ac:dyDescent="0.3">
      <c r="A24" s="43" t="s">
        <v>37</v>
      </c>
      <c r="C24" s="63">
        <f>E23+G23+I23</f>
        <v>705</v>
      </c>
    </row>
    <row r="25" spans="1:13" s="35" customFormat="1" ht="14.55" thickBot="1" x14ac:dyDescent="0.35">
      <c r="A25" s="54" t="s">
        <v>30</v>
      </c>
      <c r="B25" s="48"/>
      <c r="C25" s="61">
        <f>SUM(C23:C24)</f>
        <v>13377</v>
      </c>
    </row>
    <row r="26" spans="1:13" s="34" customFormat="1" ht="14.55" thickBot="1" x14ac:dyDescent="0.35">
      <c r="A26" s="38" t="s">
        <v>28</v>
      </c>
      <c r="B26" s="39"/>
      <c r="C26" s="60">
        <f>D23+F23+H23+J23</f>
        <v>692</v>
      </c>
    </row>
    <row r="27" spans="1:13" ht="14.55" thickBot="1" x14ac:dyDescent="0.35">
      <c r="C27" s="28"/>
    </row>
    <row r="28" spans="1:13" ht="16.149999999999999" thickBot="1" x14ac:dyDescent="0.4">
      <c r="A28" s="5" t="s">
        <v>38</v>
      </c>
      <c r="B28" s="30">
        <v>756</v>
      </c>
      <c r="C28" s="18"/>
    </row>
    <row r="29" spans="1:13" ht="16.149999999999999" thickBot="1" x14ac:dyDescent="0.4">
      <c r="A29" s="1"/>
      <c r="B29" s="31"/>
      <c r="C29" s="32"/>
    </row>
    <row r="30" spans="1:13" ht="16.149999999999999" thickBot="1" x14ac:dyDescent="0.4">
      <c r="A30" s="5" t="s">
        <v>39</v>
      </c>
      <c r="B30" s="30">
        <f>SUM(B6:B22)</f>
        <v>14381</v>
      </c>
    </row>
    <row r="31" spans="1:13" ht="14.55" thickBot="1" x14ac:dyDescent="0.35">
      <c r="A31" s="12"/>
    </row>
    <row r="32" spans="1:13" ht="14.55" thickBot="1" x14ac:dyDescent="0.35">
      <c r="A32" s="66" t="s">
        <v>29</v>
      </c>
      <c r="B32" s="67"/>
      <c r="C32" s="33"/>
    </row>
    <row r="33" spans="1:3" ht="15.6" x14ac:dyDescent="0.35">
      <c r="A33" s="2" t="s">
        <v>15</v>
      </c>
      <c r="B33" s="23">
        <v>45</v>
      </c>
    </row>
    <row r="34" spans="1:3" ht="15.6" x14ac:dyDescent="0.35">
      <c r="A34" s="3" t="s">
        <v>12</v>
      </c>
      <c r="B34" s="24">
        <f>25-3</f>
        <v>22</v>
      </c>
    </row>
    <row r="35" spans="1:3" ht="15.6" x14ac:dyDescent="0.35">
      <c r="A35" s="3" t="s">
        <v>16</v>
      </c>
      <c r="B35" s="24">
        <v>13</v>
      </c>
    </row>
    <row r="36" spans="1:3" ht="15.6" x14ac:dyDescent="0.35">
      <c r="A36" s="3" t="s">
        <v>13</v>
      </c>
      <c r="B36" s="24">
        <f>13+1</f>
        <v>14</v>
      </c>
    </row>
    <row r="37" spans="1:3" ht="15.6" x14ac:dyDescent="0.35">
      <c r="A37" s="3" t="s">
        <v>17</v>
      </c>
      <c r="B37" s="24">
        <v>50</v>
      </c>
    </row>
    <row r="38" spans="1:3" ht="16.149999999999999" thickBot="1" x14ac:dyDescent="0.4">
      <c r="A38" s="4" t="s">
        <v>18</v>
      </c>
      <c r="B38" s="25">
        <v>23</v>
      </c>
    </row>
    <row r="39" spans="1:3" ht="16.149999999999999" thickBot="1" x14ac:dyDescent="0.4">
      <c r="A39" s="5" t="s">
        <v>14</v>
      </c>
      <c r="B39" s="26">
        <f>B30+SUM(B33:B38)</f>
        <v>14548</v>
      </c>
    </row>
    <row r="41" spans="1:3" x14ac:dyDescent="0.3">
      <c r="C41" s="7"/>
    </row>
  </sheetData>
  <mergeCells count="6">
    <mergeCell ref="G4:H4"/>
    <mergeCell ref="I4:J4"/>
    <mergeCell ref="A32:B32"/>
    <mergeCell ref="A1:I1"/>
    <mergeCell ref="C4:D4"/>
    <mergeCell ref="C3:E3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rowBreaks count="2" manualBreakCount="2">
    <brk id="27" max="9" man="1"/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Stellplätze Anzahl nach Wohngeb</vt:lpstr>
      <vt:lpstr>'Stellplätze Anzahl nach Wohngeb'!Druckbereich</vt:lpstr>
      <vt:lpstr>'Stellplätze Anzahl nach Wohngeb'!Drucktitel</vt:lpstr>
    </vt:vector>
  </TitlesOfParts>
  <Company>Haus Graz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Doda Martin</dc:creator>
  <cp:lastModifiedBy>Polz Wolfgang</cp:lastModifiedBy>
  <cp:lastPrinted>2022-08-08T13:45:27Z</cp:lastPrinted>
  <dcterms:created xsi:type="dcterms:W3CDTF">2018-10-25T13:35:21Z</dcterms:created>
  <dcterms:modified xsi:type="dcterms:W3CDTF">2023-05-12T11:53:12Z</dcterms:modified>
</cp:coreProperties>
</file>